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1"/>
  </bookViews>
  <sheets>
    <sheet name="250k模式" sheetId="3" r:id="rId1"/>
    <sheet name="1M模式" sheetId="2" r:id="rId2"/>
    <sheet name="2M模式" sheetId="1" r:id="rId3"/>
  </sheets>
  <calcPr calcId="144525"/>
</workbook>
</file>

<file path=xl/sharedStrings.xml><?xml version="1.0" encoding="utf-8"?>
<sst xmlns="http://schemas.openxmlformats.org/spreadsheetml/2006/main" count="100" uniqueCount="44">
  <si>
    <t>BB_CAL</t>
  </si>
  <si>
    <t>39-32</t>
  </si>
  <si>
    <t>31-24</t>
  </si>
  <si>
    <t>23-16</t>
  </si>
  <si>
    <t>6F</t>
  </si>
  <si>
    <t>15-8</t>
  </si>
  <si>
    <t>EC</t>
  </si>
  <si>
    <t>7-0</t>
  </si>
  <si>
    <t>unit:us</t>
  </si>
  <si>
    <t>BIN</t>
  </si>
  <si>
    <t>DEC</t>
  </si>
  <si>
    <t>Timing</t>
  </si>
  <si>
    <t>TRX_TIME</t>
  </si>
  <si>
    <t>011</t>
  </si>
  <si>
    <t>EX_PA_TIME</t>
  </si>
  <si>
    <t>01111</t>
  </si>
  <si>
    <t>TX_SETUP_TIME</t>
  </si>
  <si>
    <t>11101</t>
  </si>
  <si>
    <t>RX_SETUP_TIME</t>
  </si>
  <si>
    <t>10000</t>
  </si>
  <si>
    <t>RX_ACK_TIME</t>
  </si>
  <si>
    <t>010010</t>
  </si>
  <si>
    <t>250k</t>
  </si>
  <si>
    <t>send_ack_time</t>
  </si>
  <si>
    <t>SEC1</t>
  </si>
  <si>
    <t>EX_PA_TIME+TX_SETUP_TIME+TRX_TIME</t>
  </si>
  <si>
    <t>&gt;</t>
  </si>
  <si>
    <t>RX_SETUP_TIME+20</t>
  </si>
  <si>
    <t>EX_PA_TIME+TX_SETUP_TIME+TRX_TIME+send_ack_time</t>
  </si>
  <si>
    <t>&lt;</t>
  </si>
  <si>
    <t>RX_SETUP_TIME+RX_ACK_TIME-80</t>
  </si>
  <si>
    <t>ED</t>
  </si>
  <si>
    <t>传输速率</t>
  </si>
  <si>
    <t>250K</t>
  </si>
  <si>
    <t>1M</t>
  </si>
  <si>
    <t>2M</t>
  </si>
  <si>
    <t>时间(us)</t>
  </si>
  <si>
    <t>数据包字节</t>
  </si>
  <si>
    <t>00111</t>
  </si>
  <si>
    <t>位</t>
  </si>
  <si>
    <t>数据包时间</t>
  </si>
  <si>
    <t>10100</t>
  </si>
  <si>
    <t>发送时间（us）</t>
  </si>
  <si>
    <t>实际测试值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</si>
</sst>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4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1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9" borderId="21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20" borderId="23" applyNumberFormat="0" applyAlignment="0" applyProtection="0">
      <alignment vertical="center"/>
    </xf>
    <xf numFmtId="0" fontId="19" fillId="20" borderId="19" applyNumberFormat="0" applyAlignment="0" applyProtection="0">
      <alignment vertical="center"/>
    </xf>
    <xf numFmtId="0" fontId="21" fillId="21" borderId="26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49" fontId="0" fillId="0" borderId="3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49" fontId="0" fillId="0" borderId="5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49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2" borderId="18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14</xdr:col>
      <xdr:colOff>638175</xdr:colOff>
      <xdr:row>32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3657600"/>
          <a:ext cx="11216640" cy="1885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G27" sqref="G27"/>
    </sheetView>
  </sheetViews>
  <sheetFormatPr defaultColWidth="9" defaultRowHeight="13.5"/>
  <cols>
    <col min="1" max="1" width="7" customWidth="1"/>
    <col min="2" max="2" width="11.725" style="1" customWidth="1"/>
    <col min="3" max="6" width="9" style="1"/>
    <col min="10" max="10" width="22.125" customWidth="1"/>
  </cols>
  <sheetData>
    <row r="1" spans="1:1">
      <c r="A1" t="s">
        <v>0</v>
      </c>
    </row>
    <row r="2" spans="1:2">
      <c r="A2" s="2" t="s">
        <v>1</v>
      </c>
      <c r="B2" s="3"/>
    </row>
    <row r="3" spans="1:2">
      <c r="A3" s="4" t="s">
        <v>2</v>
      </c>
      <c r="B3" s="5"/>
    </row>
    <row r="4" spans="1:2">
      <c r="A4" s="4" t="s">
        <v>3</v>
      </c>
      <c r="B4" s="5" t="s">
        <v>4</v>
      </c>
    </row>
    <row r="5" spans="1:2">
      <c r="A5" s="4" t="s">
        <v>5</v>
      </c>
      <c r="B5" s="5" t="s">
        <v>6</v>
      </c>
    </row>
    <row r="6" spans="1:2">
      <c r="A6" s="6" t="s">
        <v>7</v>
      </c>
      <c r="B6" s="7">
        <v>12</v>
      </c>
    </row>
    <row r="8" ht="14.25" spans="5:5">
      <c r="E8" s="1" t="s">
        <v>8</v>
      </c>
    </row>
    <row r="9" ht="14.25" spans="2:6">
      <c r="B9" s="8"/>
      <c r="C9" s="9" t="s">
        <v>9</v>
      </c>
      <c r="D9" s="9" t="s">
        <v>10</v>
      </c>
      <c r="E9" s="9" t="s">
        <v>11</v>
      </c>
      <c r="F9" s="10"/>
    </row>
    <row r="10" spans="2:6">
      <c r="B10" s="11" t="s">
        <v>12</v>
      </c>
      <c r="C10" s="12" t="s">
        <v>13</v>
      </c>
      <c r="D10" s="13">
        <f>BIN2DEC(C10)</f>
        <v>3</v>
      </c>
      <c r="E10" s="13">
        <f>D10*8+7.5</f>
        <v>31.5</v>
      </c>
      <c r="F10" s="14"/>
    </row>
    <row r="11" spans="2:6">
      <c r="B11" s="11" t="s">
        <v>14</v>
      </c>
      <c r="C11" s="12" t="s">
        <v>15</v>
      </c>
      <c r="D11" s="13">
        <f t="shared" ref="D11:D14" si="0">BIN2DEC(C11)</f>
        <v>15</v>
      </c>
      <c r="E11" s="13">
        <f>D11*16</f>
        <v>240</v>
      </c>
      <c r="F11" s="14"/>
    </row>
    <row r="12" spans="2:6">
      <c r="B12" s="11" t="s">
        <v>16</v>
      </c>
      <c r="C12" s="12" t="s">
        <v>17</v>
      </c>
      <c r="D12" s="13">
        <f t="shared" si="0"/>
        <v>29</v>
      </c>
      <c r="E12" s="13">
        <f>D12*16</f>
        <v>464</v>
      </c>
      <c r="F12" s="14"/>
    </row>
    <row r="13" spans="2:6">
      <c r="B13" s="11" t="s">
        <v>18</v>
      </c>
      <c r="C13" s="12" t="s">
        <v>19</v>
      </c>
      <c r="D13" s="13">
        <f t="shared" si="0"/>
        <v>16</v>
      </c>
      <c r="E13" s="13">
        <f>D13*16</f>
        <v>256</v>
      </c>
      <c r="F13" s="14"/>
    </row>
    <row r="14" spans="2:6">
      <c r="B14" s="11" t="s">
        <v>20</v>
      </c>
      <c r="C14" s="12" t="s">
        <v>21</v>
      </c>
      <c r="D14" s="13">
        <f t="shared" si="0"/>
        <v>18</v>
      </c>
      <c r="E14" s="13">
        <f>D14*128</f>
        <v>2304</v>
      </c>
      <c r="F14" s="14" t="s">
        <v>22</v>
      </c>
    </row>
    <row r="15" ht="14.25" spans="2:6">
      <c r="B15" s="15" t="s">
        <v>23</v>
      </c>
      <c r="C15" s="16"/>
      <c r="D15" s="16"/>
      <c r="E15" s="16">
        <f>(3+5+1.25+2)*8*4</f>
        <v>360</v>
      </c>
      <c r="F15" s="17"/>
    </row>
    <row r="16" ht="15"/>
    <row r="17" ht="14.25" spans="1:10">
      <c r="A17" t="s">
        <v>24</v>
      </c>
      <c r="B17" s="18" t="s">
        <v>25</v>
      </c>
      <c r="C17" s="19"/>
      <c r="D17" s="19"/>
      <c r="E17" s="19"/>
      <c r="F17" s="19"/>
      <c r="G17" s="20" t="s">
        <v>26</v>
      </c>
      <c r="H17" s="19" t="s">
        <v>27</v>
      </c>
      <c r="I17" s="19"/>
      <c r="J17" s="26"/>
    </row>
    <row r="18" spans="2:10">
      <c r="B18" s="21">
        <f>E11+E12+E10</f>
        <v>735.5</v>
      </c>
      <c r="C18" s="13"/>
      <c r="D18" s="13"/>
      <c r="E18" s="13"/>
      <c r="F18" s="13"/>
      <c r="G18" s="22"/>
      <c r="H18" s="13">
        <f>E13+20</f>
        <v>276</v>
      </c>
      <c r="I18" s="13"/>
      <c r="J18" s="14"/>
    </row>
    <row r="19" spans="2:10">
      <c r="B19" s="21" t="s">
        <v>28</v>
      </c>
      <c r="C19" s="13"/>
      <c r="D19" s="13"/>
      <c r="E19" s="13"/>
      <c r="F19" s="13"/>
      <c r="G19" s="22" t="s">
        <v>29</v>
      </c>
      <c r="H19" s="23" t="s">
        <v>30</v>
      </c>
      <c r="I19" s="23"/>
      <c r="J19" s="27"/>
    </row>
    <row r="20" spans="2:10">
      <c r="B20" s="24">
        <f>E11+E12+E10+E15</f>
        <v>1095.5</v>
      </c>
      <c r="C20" s="16"/>
      <c r="D20" s="16"/>
      <c r="E20" s="16"/>
      <c r="F20" s="16"/>
      <c r="G20" s="25"/>
      <c r="H20" s="16">
        <f>E13+E14-80</f>
        <v>2480</v>
      </c>
      <c r="I20" s="16"/>
      <c r="J20" s="17"/>
    </row>
  </sheetData>
  <mergeCells count="10">
    <mergeCell ref="B17:F17"/>
    <mergeCell ref="H17:J17"/>
    <mergeCell ref="B18:F18"/>
    <mergeCell ref="H18:J18"/>
    <mergeCell ref="B19:F19"/>
    <mergeCell ref="H19:J19"/>
    <mergeCell ref="B20:F20"/>
    <mergeCell ref="H20:J20"/>
    <mergeCell ref="G17:G18"/>
    <mergeCell ref="G19:G20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H20" sqref="H20:J20"/>
    </sheetView>
  </sheetViews>
  <sheetFormatPr defaultColWidth="9" defaultRowHeight="13.5"/>
  <cols>
    <col min="1" max="1" width="7" customWidth="1"/>
    <col min="2" max="2" width="11.725" style="1" customWidth="1"/>
    <col min="3" max="3" width="9" style="1"/>
    <col min="4" max="4" width="15.375" style="1" customWidth="1"/>
    <col min="5" max="6" width="9" style="1"/>
    <col min="8" max="8" width="14.725" customWidth="1"/>
  </cols>
  <sheetData>
    <row r="1" spans="1:1">
      <c r="A1" t="s">
        <v>0</v>
      </c>
    </row>
    <row r="2" spans="1:2">
      <c r="A2" s="2" t="s">
        <v>1</v>
      </c>
      <c r="B2" s="3"/>
    </row>
    <row r="3" spans="1:2">
      <c r="A3" s="4" t="s">
        <v>2</v>
      </c>
      <c r="B3" s="5"/>
    </row>
    <row r="4" spans="1:2">
      <c r="A4" s="4" t="s">
        <v>3</v>
      </c>
      <c r="B4" s="5">
        <v>67</v>
      </c>
    </row>
    <row r="5" spans="1:2">
      <c r="A5" s="4" t="s">
        <v>5</v>
      </c>
      <c r="B5" s="5" t="s">
        <v>31</v>
      </c>
    </row>
    <row r="6" spans="1:2">
      <c r="A6" s="6" t="s">
        <v>7</v>
      </c>
      <c r="B6" s="7">
        <v>12</v>
      </c>
    </row>
    <row r="8" ht="14.25" spans="5:11">
      <c r="E8" s="1" t="s">
        <v>8</v>
      </c>
      <c r="H8" s="28" t="s">
        <v>32</v>
      </c>
      <c r="I8" s="28" t="s">
        <v>33</v>
      </c>
      <c r="J8" s="31" t="s">
        <v>34</v>
      </c>
      <c r="K8" s="28" t="s">
        <v>35</v>
      </c>
    </row>
    <row r="9" ht="14.25" spans="2:11">
      <c r="B9" s="8"/>
      <c r="C9" s="9" t="s">
        <v>9</v>
      </c>
      <c r="D9" s="9" t="s">
        <v>10</v>
      </c>
      <c r="E9" s="9" t="s">
        <v>11</v>
      </c>
      <c r="F9" s="10"/>
      <c r="H9" s="29" t="s">
        <v>36</v>
      </c>
      <c r="I9" s="28">
        <v>4</v>
      </c>
      <c r="J9" s="31">
        <v>1</v>
      </c>
      <c r="K9" s="28">
        <v>0.5</v>
      </c>
    </row>
    <row r="10" spans="2:11">
      <c r="B10" s="11" t="s">
        <v>12</v>
      </c>
      <c r="C10" s="12" t="s">
        <v>13</v>
      </c>
      <c r="D10" s="13">
        <f>BIN2DEC(C10)</f>
        <v>3</v>
      </c>
      <c r="E10" s="13">
        <f>D10*8+7.5</f>
        <v>31.5</v>
      </c>
      <c r="F10" s="14"/>
      <c r="H10" s="29" t="s">
        <v>37</v>
      </c>
      <c r="I10" s="28">
        <v>8</v>
      </c>
      <c r="J10" s="31">
        <v>8</v>
      </c>
      <c r="K10" s="28">
        <v>8</v>
      </c>
    </row>
    <row r="11" spans="2:11">
      <c r="B11" s="11" t="s">
        <v>14</v>
      </c>
      <c r="C11" s="12" t="s">
        <v>38</v>
      </c>
      <c r="D11" s="13">
        <f t="shared" ref="D11:D14" si="0">BIN2DEC(C11)</f>
        <v>7</v>
      </c>
      <c r="E11" s="13">
        <f>D11*16</f>
        <v>112</v>
      </c>
      <c r="F11" s="14"/>
      <c r="H11" s="28" t="s">
        <v>39</v>
      </c>
      <c r="I11" s="28">
        <v>8</v>
      </c>
      <c r="J11" s="31">
        <v>8</v>
      </c>
      <c r="K11" s="28">
        <v>8</v>
      </c>
    </row>
    <row r="12" spans="2:11">
      <c r="B12" s="11" t="s">
        <v>16</v>
      </c>
      <c r="C12" s="12" t="s">
        <v>17</v>
      </c>
      <c r="D12" s="13">
        <f t="shared" si="0"/>
        <v>29</v>
      </c>
      <c r="E12" s="13">
        <f>D12*16</f>
        <v>464</v>
      </c>
      <c r="F12" s="14"/>
      <c r="H12" s="28" t="s">
        <v>40</v>
      </c>
      <c r="I12" s="28">
        <f>(3+5+1.25+I10+2)*I11*I9</f>
        <v>616</v>
      </c>
      <c r="J12" s="31">
        <f>(3+5+1.25+J10+2)*J11*J9</f>
        <v>154</v>
      </c>
      <c r="K12" s="28">
        <f>(3+5+1.25+K10+2)*K11*K9</f>
        <v>77</v>
      </c>
    </row>
    <row r="13" spans="2:11">
      <c r="B13" s="11" t="s">
        <v>18</v>
      </c>
      <c r="C13" s="12" t="s">
        <v>41</v>
      </c>
      <c r="D13" s="13">
        <f t="shared" si="0"/>
        <v>20</v>
      </c>
      <c r="E13" s="13">
        <f>D13*16</f>
        <v>320</v>
      </c>
      <c r="F13" s="14"/>
      <c r="H13" s="28" t="s">
        <v>42</v>
      </c>
      <c r="I13" s="28">
        <f>735.5+30+I12</f>
        <v>1381.5</v>
      </c>
      <c r="J13" s="31">
        <f>B18+30+J12</f>
        <v>791.5</v>
      </c>
      <c r="K13" s="28">
        <f>B18+30+K12</f>
        <v>714.5</v>
      </c>
    </row>
    <row r="14" spans="2:11">
      <c r="B14" s="11" t="s">
        <v>20</v>
      </c>
      <c r="C14" s="12" t="s">
        <v>21</v>
      </c>
      <c r="D14" s="13">
        <f t="shared" si="0"/>
        <v>18</v>
      </c>
      <c r="E14" s="13">
        <f>D14*32</f>
        <v>576</v>
      </c>
      <c r="F14" s="14" t="s">
        <v>34</v>
      </c>
      <c r="H14" s="30" t="s">
        <v>43</v>
      </c>
      <c r="I14" s="32">
        <v>1392</v>
      </c>
      <c r="J14" s="30">
        <v>808</v>
      </c>
      <c r="K14" s="30">
        <v>732</v>
      </c>
    </row>
    <row r="15" ht="14.25" spans="2:6">
      <c r="B15" s="15" t="s">
        <v>23</v>
      </c>
      <c r="C15" s="16"/>
      <c r="D15" s="16"/>
      <c r="E15" s="16">
        <f>(3+5+1.25+2)*8</f>
        <v>90</v>
      </c>
      <c r="F15" s="17"/>
    </row>
    <row r="16" ht="15"/>
    <row r="17" ht="14.25" spans="1:10">
      <c r="A17" t="s">
        <v>24</v>
      </c>
      <c r="B17" s="18" t="s">
        <v>25</v>
      </c>
      <c r="C17" s="19"/>
      <c r="D17" s="19"/>
      <c r="E17" s="19"/>
      <c r="F17" s="19"/>
      <c r="G17" s="20" t="s">
        <v>26</v>
      </c>
      <c r="H17" s="19" t="s">
        <v>27</v>
      </c>
      <c r="I17" s="19"/>
      <c r="J17" s="26"/>
    </row>
    <row r="18" spans="2:10">
      <c r="B18" s="21">
        <f>E11+E12+E10</f>
        <v>607.5</v>
      </c>
      <c r="C18" s="13"/>
      <c r="D18" s="13"/>
      <c r="E18" s="13"/>
      <c r="F18" s="13"/>
      <c r="G18" s="22"/>
      <c r="H18" s="13">
        <f>E13+20</f>
        <v>340</v>
      </c>
      <c r="I18" s="13"/>
      <c r="J18" s="14"/>
    </row>
    <row r="19" spans="2:10">
      <c r="B19" s="21" t="s">
        <v>28</v>
      </c>
      <c r="C19" s="13"/>
      <c r="D19" s="13"/>
      <c r="E19" s="13"/>
      <c r="F19" s="13"/>
      <c r="G19" s="22" t="s">
        <v>29</v>
      </c>
      <c r="H19" s="23" t="s">
        <v>30</v>
      </c>
      <c r="I19" s="23"/>
      <c r="J19" s="27"/>
    </row>
    <row r="20" spans="2:10">
      <c r="B20" s="24">
        <f>E11+E12+E10+E15</f>
        <v>697.5</v>
      </c>
      <c r="C20" s="16"/>
      <c r="D20" s="16"/>
      <c r="E20" s="16"/>
      <c r="F20" s="16"/>
      <c r="G20" s="25"/>
      <c r="H20" s="16">
        <f>E13+E14-80</f>
        <v>816</v>
      </c>
      <c r="I20" s="16"/>
      <c r="J20" s="17"/>
    </row>
  </sheetData>
  <mergeCells count="10">
    <mergeCell ref="B17:F17"/>
    <mergeCell ref="H17:J17"/>
    <mergeCell ref="B18:F18"/>
    <mergeCell ref="H18:J18"/>
    <mergeCell ref="B19:F19"/>
    <mergeCell ref="H19:J19"/>
    <mergeCell ref="B20:F20"/>
    <mergeCell ref="H20:J20"/>
    <mergeCell ref="G17:G18"/>
    <mergeCell ref="G19:G20"/>
  </mergeCells>
  <pageMargins left="0.7" right="0.7" top="0.75" bottom="0.75" header="0.3" footer="0.3"/>
  <pageSetup paperSize="9" orientation="portrait" horizontalDpi="200" verticalDpi="3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showGridLines="0" workbookViewId="0">
      <selection activeCell="I26" sqref="I26"/>
    </sheetView>
  </sheetViews>
  <sheetFormatPr defaultColWidth="9" defaultRowHeight="13.5"/>
  <cols>
    <col min="1" max="1" width="7" customWidth="1"/>
    <col min="2" max="2" width="11.725" style="1" customWidth="1"/>
    <col min="3" max="6" width="9" style="1"/>
    <col min="10" max="10" width="17.625" customWidth="1"/>
  </cols>
  <sheetData>
    <row r="1" spans="1:1">
      <c r="A1" t="s">
        <v>0</v>
      </c>
    </row>
    <row r="2" spans="1:2">
      <c r="A2" s="2" t="s">
        <v>1</v>
      </c>
      <c r="B2" s="3"/>
    </row>
    <row r="3" spans="1:2">
      <c r="A3" s="4" t="s">
        <v>2</v>
      </c>
      <c r="B3" s="5"/>
    </row>
    <row r="4" spans="1:2">
      <c r="A4" s="4" t="s">
        <v>3</v>
      </c>
      <c r="B4" s="5">
        <v>67</v>
      </c>
    </row>
    <row r="5" spans="1:2">
      <c r="A5" s="4" t="s">
        <v>5</v>
      </c>
      <c r="B5" s="5" t="s">
        <v>31</v>
      </c>
    </row>
    <row r="6" spans="1:2">
      <c r="A6" s="6" t="s">
        <v>7</v>
      </c>
      <c r="B6" s="7">
        <v>12</v>
      </c>
    </row>
    <row r="8" ht="14.25" spans="5:5">
      <c r="E8" s="1" t="s">
        <v>8</v>
      </c>
    </row>
    <row r="9" ht="14.25" spans="2:6">
      <c r="B9" s="8"/>
      <c r="C9" s="9" t="s">
        <v>9</v>
      </c>
      <c r="D9" s="9" t="s">
        <v>10</v>
      </c>
      <c r="E9" s="9" t="s">
        <v>11</v>
      </c>
      <c r="F9" s="10"/>
    </row>
    <row r="10" spans="2:6">
      <c r="B10" s="11" t="s">
        <v>12</v>
      </c>
      <c r="C10" s="12" t="s">
        <v>13</v>
      </c>
      <c r="D10" s="13">
        <f>BIN2DEC(C10)</f>
        <v>3</v>
      </c>
      <c r="E10" s="13">
        <f>D10*8+7.5</f>
        <v>31.5</v>
      </c>
      <c r="F10" s="14"/>
    </row>
    <row r="11" spans="2:6">
      <c r="B11" s="11" t="s">
        <v>14</v>
      </c>
      <c r="C11" s="12" t="s">
        <v>38</v>
      </c>
      <c r="D11" s="13">
        <f t="shared" ref="D11:D14" si="0">BIN2DEC(C11)</f>
        <v>7</v>
      </c>
      <c r="E11" s="13">
        <f>D11*16</f>
        <v>112</v>
      </c>
      <c r="F11" s="14"/>
    </row>
    <row r="12" spans="2:6">
      <c r="B12" s="11" t="s">
        <v>16</v>
      </c>
      <c r="C12" s="12" t="s">
        <v>17</v>
      </c>
      <c r="D12" s="13">
        <f t="shared" si="0"/>
        <v>29</v>
      </c>
      <c r="E12" s="13">
        <f>D12*16</f>
        <v>464</v>
      </c>
      <c r="F12" s="14"/>
    </row>
    <row r="13" spans="2:6">
      <c r="B13" s="11" t="s">
        <v>18</v>
      </c>
      <c r="C13" s="12" t="s">
        <v>41</v>
      </c>
      <c r="D13" s="13">
        <f t="shared" si="0"/>
        <v>20</v>
      </c>
      <c r="E13" s="13">
        <f>D13*16</f>
        <v>320</v>
      </c>
      <c r="F13" s="14"/>
    </row>
    <row r="14" spans="2:6">
      <c r="B14" s="11" t="s">
        <v>20</v>
      </c>
      <c r="C14" s="12" t="s">
        <v>21</v>
      </c>
      <c r="D14" s="13">
        <f t="shared" si="0"/>
        <v>18</v>
      </c>
      <c r="E14" s="13">
        <f>D14*16</f>
        <v>288</v>
      </c>
      <c r="F14" s="14" t="s">
        <v>35</v>
      </c>
    </row>
    <row r="15" ht="14.25" spans="2:6">
      <c r="B15" s="15" t="s">
        <v>23</v>
      </c>
      <c r="C15" s="16"/>
      <c r="D15" s="16"/>
      <c r="E15" s="16">
        <f>(3+5+1.25+2)*8/2</f>
        <v>45</v>
      </c>
      <c r="F15" s="17"/>
    </row>
    <row r="16" ht="15"/>
    <row r="17" ht="14.25" spans="1:10">
      <c r="A17" t="s">
        <v>24</v>
      </c>
      <c r="B17" s="18" t="s">
        <v>25</v>
      </c>
      <c r="C17" s="19"/>
      <c r="D17" s="19"/>
      <c r="E17" s="19"/>
      <c r="F17" s="19"/>
      <c r="G17" s="20" t="s">
        <v>26</v>
      </c>
      <c r="H17" s="19" t="s">
        <v>27</v>
      </c>
      <c r="I17" s="19"/>
      <c r="J17" s="26"/>
    </row>
    <row r="18" spans="2:10">
      <c r="B18" s="21">
        <f>E11+E12+E10</f>
        <v>607.5</v>
      </c>
      <c r="C18" s="13"/>
      <c r="D18" s="13"/>
      <c r="E18" s="13"/>
      <c r="F18" s="13"/>
      <c r="G18" s="22"/>
      <c r="H18" s="13">
        <f>E13+20</f>
        <v>340</v>
      </c>
      <c r="I18" s="13"/>
      <c r="J18" s="14"/>
    </row>
    <row r="19" spans="2:10">
      <c r="B19" s="21" t="s">
        <v>28</v>
      </c>
      <c r="C19" s="13"/>
      <c r="D19" s="13"/>
      <c r="E19" s="13"/>
      <c r="F19" s="13"/>
      <c r="G19" s="22"/>
      <c r="H19" s="23" t="s">
        <v>30</v>
      </c>
      <c r="I19" s="23"/>
      <c r="J19" s="27"/>
    </row>
    <row r="20" spans="2:10">
      <c r="B20" s="24">
        <f>E11+E12+E10+E15</f>
        <v>652.5</v>
      </c>
      <c r="C20" s="16"/>
      <c r="D20" s="16"/>
      <c r="E20" s="16"/>
      <c r="F20" s="16"/>
      <c r="G20" s="25"/>
      <c r="H20" s="16">
        <f>E13+E14-80</f>
        <v>528</v>
      </c>
      <c r="I20" s="16"/>
      <c r="J20" s="17"/>
    </row>
  </sheetData>
  <mergeCells count="10">
    <mergeCell ref="B17:F17"/>
    <mergeCell ref="H17:J17"/>
    <mergeCell ref="B18:F18"/>
    <mergeCell ref="H18:J18"/>
    <mergeCell ref="B19:F19"/>
    <mergeCell ref="H19:J19"/>
    <mergeCell ref="B20:F20"/>
    <mergeCell ref="H20:J20"/>
    <mergeCell ref="G17:G18"/>
    <mergeCell ref="G19:G20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250k模式</vt:lpstr>
      <vt:lpstr>1M模式</vt:lpstr>
      <vt:lpstr>2M模式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2021-05-24T07:23:19Z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C6501169089445C8A27D51E4FB44B47F</vt:lpwstr>
  </property>
  <property fmtid="{D5CDD505-2E9C-101B-9397-08002B2CF9AE}" pid="3" name="KSOProductBuildVer">
    <vt:lpwstr>2052-11.1.0.10495</vt:lpwstr>
  </property>
</Properties>
</file>